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kri\Desktop\Çalışma Klasörü\Kurumsal Mali Durum ve Beklentiler Raporları\2026\"/>
    </mc:Choice>
  </mc:AlternateContent>
  <xr:revisionPtr revIDLastSave="0" documentId="13_ncr:1_{51CBA86D-428D-4CD4-A09E-7F53CAA72AA9}" xr6:coauthVersionLast="47" xr6:coauthVersionMax="47" xr10:uidLastSave="{00000000-0000-0000-0000-000000000000}"/>
  <bookViews>
    <workbookView xWindow="-120" yWindow="-120" windowWidth="29040" windowHeight="15840" xr2:uid="{94A504BB-A7E5-4AE4-A412-0FE261873A64}"/>
  </bookViews>
  <sheets>
    <sheet name="Sayfa1" sheetId="1" r:id="rId1"/>
  </sheets>
  <definedNames>
    <definedName name="BaslaSatir">Sayfa1!$A$21</definedName>
    <definedName name="ButceYil">Sayfa1!$B$10</definedName>
    <definedName name="FormatSatir">Sayfa1!$A$4</definedName>
    <definedName name="KurAd">Sayfa1!$B$12</definedName>
    <definedName name="KurKod">Sayfa1!$B$11</definedName>
    <definedName name="ToplamFormatSatir">Sayfa1!$A$2</definedName>
    <definedName name="ToplamSatir">Sayfa1!#REF!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17" i="1"/>
  <c r="W27" i="1" l="1"/>
  <c r="Y27" i="1" s="1"/>
  <c r="H2" i="1"/>
  <c r="I2" i="1"/>
  <c r="L2" i="1"/>
  <c r="M2" i="1"/>
  <c r="P2" i="1"/>
  <c r="Q2" i="1"/>
  <c r="AA2" i="1" s="1"/>
  <c r="T2" i="1"/>
  <c r="U2" i="1"/>
  <c r="X2" i="1"/>
  <c r="Y2" i="1"/>
  <c r="H4" i="1"/>
  <c r="I4" i="1"/>
  <c r="L4" i="1"/>
  <c r="M4" i="1"/>
  <c r="P4" i="1"/>
  <c r="Q4" i="1"/>
  <c r="T4" i="1"/>
  <c r="U4" i="1"/>
  <c r="X4" i="1"/>
  <c r="Y4" i="1"/>
  <c r="H5" i="1"/>
  <c r="I5" i="1"/>
  <c r="L5" i="1"/>
  <c r="M5" i="1"/>
  <c r="P5" i="1"/>
  <c r="Q5" i="1"/>
  <c r="T5" i="1"/>
  <c r="U5" i="1"/>
  <c r="X5" i="1"/>
  <c r="Y5" i="1"/>
  <c r="H6" i="1"/>
  <c r="I6" i="1"/>
  <c r="L6" i="1"/>
  <c r="M6" i="1"/>
  <c r="P6" i="1"/>
  <c r="Q6" i="1"/>
  <c r="T6" i="1"/>
  <c r="U6" i="1"/>
  <c r="X6" i="1"/>
  <c r="Y6" i="1"/>
  <c r="A19" i="1"/>
  <c r="B19" i="1"/>
  <c r="C19" i="1"/>
  <c r="AE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C20" i="1"/>
  <c r="AD20" i="1"/>
  <c r="H21" i="1"/>
  <c r="I21" i="1"/>
  <c r="L21" i="1"/>
  <c r="M21" i="1"/>
  <c r="P21" i="1"/>
  <c r="Q21" i="1"/>
  <c r="T21" i="1"/>
  <c r="U21" i="1"/>
  <c r="X21" i="1"/>
  <c r="Y21" i="1"/>
  <c r="H22" i="1"/>
  <c r="I22" i="1"/>
  <c r="L22" i="1"/>
  <c r="M22" i="1"/>
  <c r="P22" i="1"/>
  <c r="Q22" i="1"/>
  <c r="T22" i="1"/>
  <c r="U22" i="1"/>
  <c r="X22" i="1"/>
  <c r="Y22" i="1"/>
  <c r="H23" i="1"/>
  <c r="I23" i="1"/>
  <c r="AA23" i="1" s="1"/>
  <c r="AB23" i="1" s="1"/>
  <c r="L23" i="1"/>
  <c r="Z23" i="1" s="1"/>
  <c r="AC23" i="1" s="1"/>
  <c r="M23" i="1"/>
  <c r="P23" i="1"/>
  <c r="Q23" i="1"/>
  <c r="T23" i="1"/>
  <c r="U23" i="1"/>
  <c r="X23" i="1"/>
  <c r="Y23" i="1"/>
  <c r="H24" i="1"/>
  <c r="I24" i="1"/>
  <c r="L24" i="1"/>
  <c r="M24" i="1"/>
  <c r="P24" i="1"/>
  <c r="Q24" i="1"/>
  <c r="T24" i="1"/>
  <c r="U24" i="1"/>
  <c r="X24" i="1"/>
  <c r="Y24" i="1"/>
  <c r="H25" i="1"/>
  <c r="I25" i="1"/>
  <c r="L25" i="1"/>
  <c r="M25" i="1"/>
  <c r="P25" i="1"/>
  <c r="Q25" i="1"/>
  <c r="T25" i="1"/>
  <c r="U25" i="1"/>
  <c r="X25" i="1"/>
  <c r="Y25" i="1"/>
  <c r="H26" i="1"/>
  <c r="I26" i="1"/>
  <c r="L26" i="1"/>
  <c r="M26" i="1"/>
  <c r="P26" i="1"/>
  <c r="Q26" i="1"/>
  <c r="T26" i="1"/>
  <c r="U26" i="1"/>
  <c r="X26" i="1"/>
  <c r="H27" i="1"/>
  <c r="I27" i="1"/>
  <c r="L27" i="1"/>
  <c r="M27" i="1"/>
  <c r="P27" i="1"/>
  <c r="Q27" i="1"/>
  <c r="T27" i="1"/>
  <c r="U27" i="1"/>
  <c r="X27" i="1"/>
  <c r="H28" i="1"/>
  <c r="I28" i="1"/>
  <c r="L28" i="1"/>
  <c r="M28" i="1"/>
  <c r="P28" i="1"/>
  <c r="Q28" i="1"/>
  <c r="T28" i="1"/>
  <c r="U28" i="1"/>
  <c r="X28" i="1"/>
  <c r="Y28" i="1"/>
  <c r="H29" i="1"/>
  <c r="I29" i="1"/>
  <c r="L29" i="1"/>
  <c r="M29" i="1"/>
  <c r="P29" i="1"/>
  <c r="Q29" i="1"/>
  <c r="T29" i="1"/>
  <c r="U29" i="1"/>
  <c r="X29" i="1"/>
  <c r="Y29" i="1"/>
  <c r="H30" i="1"/>
  <c r="I30" i="1"/>
  <c r="L30" i="1"/>
  <c r="M30" i="1"/>
  <c r="P30" i="1"/>
  <c r="Q30" i="1"/>
  <c r="T30" i="1"/>
  <c r="U30" i="1"/>
  <c r="X30" i="1"/>
  <c r="Y30" i="1"/>
  <c r="H31" i="1"/>
  <c r="I31" i="1"/>
  <c r="L31" i="1"/>
  <c r="M31" i="1"/>
  <c r="P31" i="1"/>
  <c r="Q31" i="1"/>
  <c r="T31" i="1"/>
  <c r="U31" i="1"/>
  <c r="X31" i="1"/>
  <c r="Y31" i="1"/>
  <c r="H32" i="1"/>
  <c r="I32" i="1"/>
  <c r="L32" i="1"/>
  <c r="M32" i="1"/>
  <c r="P32" i="1"/>
  <c r="Q32" i="1"/>
  <c r="T32" i="1"/>
  <c r="U32" i="1"/>
  <c r="X32" i="1"/>
  <c r="Z5" i="1" l="1"/>
  <c r="AC5" i="1" s="1"/>
  <c r="AA29" i="1"/>
  <c r="AB29" i="1" s="1"/>
  <c r="AA5" i="1"/>
  <c r="AD5" i="1" s="1"/>
  <c r="Z31" i="1"/>
  <c r="AC31" i="1" s="1"/>
  <c r="Z29" i="1"/>
  <c r="AC29" i="1" s="1"/>
  <c r="Z2" i="1"/>
  <c r="AC2" i="1" s="1"/>
  <c r="Z25" i="1"/>
  <c r="AC25" i="1" s="1"/>
  <c r="Z21" i="1"/>
  <c r="AC21" i="1" s="1"/>
  <c r="W26" i="1"/>
  <c r="W32" i="1" s="1"/>
  <c r="Y32" i="1" s="1"/>
  <c r="AA32" i="1" s="1"/>
  <c r="AA25" i="1"/>
  <c r="AA21" i="1"/>
  <c r="AB21" i="1" s="1"/>
  <c r="AA31" i="1"/>
  <c r="AB31" i="1" s="1"/>
  <c r="Z27" i="1"/>
  <c r="AC27" i="1" s="1"/>
  <c r="AA27" i="1"/>
  <c r="AB27" i="1" s="1"/>
  <c r="Z30" i="1"/>
  <c r="AC30" i="1" s="1"/>
  <c r="AA6" i="1"/>
  <c r="AA30" i="1"/>
  <c r="AD30" i="1" s="1"/>
  <c r="Z22" i="1"/>
  <c r="AC22" i="1" s="1"/>
  <c r="Z32" i="1"/>
  <c r="AC32" i="1" s="1"/>
  <c r="AA22" i="1"/>
  <c r="AD22" i="1" s="1"/>
  <c r="Z4" i="1"/>
  <c r="AC4" i="1" s="1"/>
  <c r="Z24" i="1"/>
  <c r="AC24" i="1" s="1"/>
  <c r="AA4" i="1"/>
  <c r="AB4" i="1" s="1"/>
  <c r="Z28" i="1"/>
  <c r="AC28" i="1" s="1"/>
  <c r="AA24" i="1"/>
  <c r="AA28" i="1"/>
  <c r="AD28" i="1" s="1"/>
  <c r="Z26" i="1"/>
  <c r="AC26" i="1" s="1"/>
  <c r="Z6" i="1"/>
  <c r="AC6" i="1" s="1"/>
  <c r="AB24" i="1"/>
  <c r="AD24" i="1"/>
  <c r="AD6" i="1"/>
  <c r="AB6" i="1"/>
  <c r="AB2" i="1"/>
  <c r="AD2" i="1"/>
  <c r="AB22" i="1"/>
  <c r="AB5" i="1"/>
  <c r="AD4" i="1"/>
  <c r="AD25" i="1"/>
  <c r="AD23" i="1"/>
  <c r="AD21" i="1"/>
  <c r="AD29" i="1" l="1"/>
  <c r="AD27" i="1"/>
  <c r="Y26" i="1"/>
  <c r="AA26" i="1" s="1"/>
  <c r="AD26" i="1" s="1"/>
  <c r="AD31" i="1"/>
  <c r="AB25" i="1"/>
  <c r="AB30" i="1"/>
  <c r="AB28" i="1"/>
  <c r="AD32" i="1"/>
  <c r="AB32" i="1"/>
  <c r="AB26" i="1" l="1"/>
</calcChain>
</file>

<file path=xl/sharedStrings.xml><?xml version="1.0" encoding="utf-8"?>
<sst xmlns="http://schemas.openxmlformats.org/spreadsheetml/2006/main" count="187" uniqueCount="34">
  <si>
    <t/>
  </si>
  <si>
    <t>Kurum Kod:</t>
  </si>
  <si>
    <t>Yıl:</t>
  </si>
  <si>
    <t>Kurum Ad:</t>
  </si>
  <si>
    <t>ŞUBAT</t>
  </si>
  <si>
    <t>MART</t>
  </si>
  <si>
    <t>NİSAN</t>
  </si>
  <si>
    <t>MAYIS</t>
  </si>
  <si>
    <t>HAZİRAN</t>
  </si>
  <si>
    <t>PROGRAMLAR TOPLAMI</t>
  </si>
  <si>
    <t>OCAK GERÇEKLEŞME</t>
  </si>
  <si>
    <t>ŞUBAT GERÇEKLEŞME</t>
  </si>
  <si>
    <t>MART GERÇEKLEŞME</t>
  </si>
  <si>
    <t>NİSAN GERÇEKLEŞME</t>
  </si>
  <si>
    <t>MAYIS GERÇEKLEŞME</t>
  </si>
  <si>
    <t>HAZİRAN GERÇEKLEŞME</t>
  </si>
  <si>
    <t>OCAK-HAZİRAN                               GERÇEKLEŞME TOPLAMI</t>
  </si>
  <si>
    <t>ARTIŞ ORANI *           (%)</t>
  </si>
  <si>
    <t>OCAK-HAZİRAN                               GERÇEK. ORANI ** (%)</t>
  </si>
  <si>
    <t>0442</t>
  </si>
  <si>
    <t xml:space="preserve">BOLU ABANT İZZET BAYSAL ÜNİVERSİTESİ </t>
  </si>
  <si>
    <t>ARAŞTIRMA, GELİŞTİRME VE YENİLİK</t>
  </si>
  <si>
    <t>ARAŞTIRMA ALTYAPILARI</t>
  </si>
  <si>
    <t>YÜKSEKÖĞRETİMDE BİLİMSEL ARAŞTIRMA VE GELİŞTİRME</t>
  </si>
  <si>
    <t>TEDAVİ EDİCİ SAĞLIK</t>
  </si>
  <si>
    <t>TEDAVİ HİZMETLERİ</t>
  </si>
  <si>
    <t>YÜKSEKÖĞRETİM</t>
  </si>
  <si>
    <t>ÖN LİSANS EĞİTİMİ, LİSANS EĞİTİMİ VE LİSANSÜSTÜ EĞİTİM</t>
  </si>
  <si>
    <t>YÜKSEKÖĞRETİMDE ÖĞRENCİ YAŞAMI</t>
  </si>
  <si>
    <t>YÖNETİM VE DESTEK PROGRAMI</t>
  </si>
  <si>
    <t>TEFTİŞ, DENETİM VE DANIŞMANLIK HİZMETLERİ</t>
  </si>
  <si>
    <t>ÜST YÖNETİM, İDARİ VE MALİ HİZMETLER</t>
  </si>
  <si>
    <t>EK-3 : PROGRAM SINIFLANDIRMASINA GÖRE BÜTÇE GİDERLERİNİN GELİŞİMİ</t>
  </si>
  <si>
    <t>Bütçe Yıl: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</si>
</sst>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8" x14ac:knownFonts="1">
    <font>
      <sz val="10"/>
      <name val="Arial Tur"/>
      <charset val="162"/>
    </font>
    <font>
      <sz val="10"/>
      <name val="Arial"/>
      <family val="2"/>
      <charset val="162"/>
    </font>
    <font>
      <sz val="10"/>
      <name val="Arial Tur"/>
      <charset val="162"/>
    </font>
    <font>
      <b/>
      <sz val="11"/>
      <color indexed="8"/>
      <name val="Tahoma"/>
      <family val="2"/>
      <charset val="162"/>
    </font>
    <font>
      <sz val="11"/>
      <color indexed="8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i/>
      <sz val="11"/>
      <color rgb="FF7F7F7F"/>
      <name val="Calibri"/>
      <family val="2"/>
      <charset val="162"/>
    </font>
    <font>
      <sz val="18"/>
      <color theme="3"/>
      <name val="Calibri Light"/>
      <family val="2"/>
      <charset val="162"/>
    </font>
    <font>
      <sz val="11"/>
      <color rgb="FFFA7D00"/>
      <name val="Calibri"/>
      <family val="2"/>
      <charset val="162"/>
    </font>
    <font>
      <b/>
      <sz val="15"/>
      <color theme="3"/>
      <name val="Calibri"/>
      <family val="2"/>
      <charset val="162"/>
    </font>
    <font>
      <b/>
      <sz val="13"/>
      <color theme="3"/>
      <name val="Calibri"/>
      <family val="2"/>
      <charset val="162"/>
    </font>
    <font>
      <b/>
      <sz val="11"/>
      <color theme="3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3F3F76"/>
      <name val="Calibri"/>
      <family val="2"/>
      <charset val="162"/>
    </font>
    <font>
      <b/>
      <sz val="11"/>
      <color rgb="FFFA7D00"/>
      <name val="Calibri"/>
      <family val="2"/>
      <charset val="162"/>
    </font>
    <font>
      <sz val="11"/>
      <color rgb="FF006100"/>
      <name val="Calibri"/>
      <family val="2"/>
      <charset val="162"/>
    </font>
    <font>
      <sz val="11"/>
      <color rgb="FF9C0006"/>
      <name val="Calibri"/>
      <family val="2"/>
      <charset val="162"/>
    </font>
    <font>
      <sz val="11"/>
      <color rgb="FF9C6500"/>
      <name val="Calibri"/>
      <family val="2"/>
      <charset val="162"/>
    </font>
    <font>
      <b/>
      <sz val="12"/>
      <name val="Tahoma"/>
      <family val="2"/>
      <charset val="162"/>
    </font>
    <font>
      <b/>
      <sz val="14"/>
      <name val="Tahoma"/>
      <family val="2"/>
      <charset val="162"/>
    </font>
    <font>
      <b/>
      <sz val="12"/>
      <color indexed="8"/>
      <name val="Tahoma"/>
      <family val="2"/>
      <charset val="162"/>
    </font>
    <font>
      <sz val="12"/>
      <name val="Tahoma"/>
      <family val="2"/>
      <charset val="16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17" applyNumberFormat="0" applyAlignment="0" applyProtection="0"/>
    <xf numFmtId="0" fontId="19" fillId="3" borderId="18" applyNumberFormat="0" applyAlignment="0" applyProtection="0"/>
    <xf numFmtId="0" fontId="20" fillId="22" borderId="18" applyNumberFormat="0" applyAlignment="0" applyProtection="0"/>
    <xf numFmtId="0" fontId="9" fillId="23" borderId="19" applyNumberFormat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" fillId="2" borderId="20" applyNumberFormat="0" applyFont="0" applyAlignment="0" applyProtection="0"/>
    <xf numFmtId="0" fontId="23" fillId="26" borderId="0" applyNumberFormat="0" applyBorder="0" applyAlignment="0" applyProtection="0"/>
    <xf numFmtId="0" fontId="10" fillId="0" borderId="21" applyNumberFormat="0" applyFill="0" applyAlignment="0" applyProtection="0"/>
    <xf numFmtId="0" fontId="11" fillId="0" borderId="0" applyNumberFormat="0" applyFill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0" xfId="42" applyFont="1" applyAlignment="1">
      <alignment horizontal="center" vertical="center"/>
    </xf>
    <xf numFmtId="3" fontId="4" fillId="0" borderId="0" xfId="42" applyNumberFormat="1" applyFont="1" applyAlignment="1">
      <alignment horizontal="center" vertical="center"/>
    </xf>
    <xf numFmtId="0" fontId="5" fillId="0" borderId="0" xfId="42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42" applyFont="1" applyAlignment="1">
      <alignment horizontal="center" vertical="center"/>
    </xf>
    <xf numFmtId="3" fontId="5" fillId="0" borderId="0" xfId="42" applyNumberFormat="1" applyFont="1" applyAlignment="1">
      <alignment vertical="center"/>
    </xf>
    <xf numFmtId="0" fontId="4" fillId="0" borderId="0" xfId="42" applyFont="1" applyAlignment="1">
      <alignment vertical="center"/>
    </xf>
    <xf numFmtId="3" fontId="4" fillId="0" borderId="0" xfId="4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6" fillId="0" borderId="1" xfId="0" applyNumberFormat="1" applyFont="1" applyBorder="1" applyAlignment="1">
      <alignment horizontal="right"/>
    </xf>
    <xf numFmtId="1" fontId="5" fillId="0" borderId="0" xfId="42" applyNumberFormat="1" applyFont="1" applyAlignment="1">
      <alignment vertical="center"/>
    </xf>
    <xf numFmtId="3" fontId="6" fillId="0" borderId="1" xfId="0" applyNumberFormat="1" applyFont="1" applyBorder="1"/>
    <xf numFmtId="4" fontId="6" fillId="0" borderId="2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left" wrapText="1" indent="2"/>
    </xf>
    <xf numFmtId="49" fontId="5" fillId="0" borderId="10" xfId="0" applyNumberFormat="1" applyFont="1" applyBorder="1" applyAlignment="1">
      <alignment horizontal="left" wrapText="1" indent="1"/>
    </xf>
    <xf numFmtId="3" fontId="5" fillId="0" borderId="10" xfId="0" applyNumberFormat="1" applyFont="1" applyBorder="1" applyAlignment="1">
      <alignment horizontal="right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2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49" fontId="6" fillId="0" borderId="25" xfId="0" applyNumberFormat="1" applyFont="1" applyBorder="1" applyAlignment="1">
      <alignment vertical="center" wrapText="1"/>
    </xf>
    <xf numFmtId="3" fontId="6" fillId="0" borderId="12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 wrapText="1"/>
    </xf>
    <xf numFmtId="3" fontId="5" fillId="0" borderId="12" xfId="0" applyNumberFormat="1" applyFont="1" applyBorder="1" applyAlignment="1">
      <alignment vertical="center"/>
    </xf>
    <xf numFmtId="3" fontId="6" fillId="0" borderId="26" xfId="0" applyNumberFormat="1" applyFont="1" applyBorder="1" applyAlignment="1">
      <alignment vertical="center"/>
    </xf>
    <xf numFmtId="3" fontId="6" fillId="0" borderId="27" xfId="0" applyNumberFormat="1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42" applyFont="1" applyAlignment="1">
      <alignment horizontal="left" vertical="center"/>
    </xf>
    <xf numFmtId="1" fontId="27" fillId="0" borderId="0" xfId="0" applyNumberFormat="1" applyFont="1" applyAlignment="1">
      <alignment horizontal="left"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27" fillId="0" borderId="29" xfId="0" applyNumberFormat="1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</cellXfs>
  <cellStyles count="43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  <cellStyle name="Yüzde" xfId="4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8049-92B1-43AD-BAD4-40F32AE05B6A}">
  <sheetPr codeName="Sayfa1">
    <pageSetUpPr fitToPage="1"/>
  </sheetPr>
  <dimension ref="A1:AE34"/>
  <sheetViews>
    <sheetView showGridLines="0" tabSelected="1" topLeftCell="A15" zoomScale="84" zoomScaleNormal="84" workbookViewId="0">
      <selection activeCell="A15" sqref="A15:AE15"/>
    </sheetView>
  </sheetViews>
  <sheetFormatPr defaultRowHeight="13.5" customHeight="1" x14ac:dyDescent="0.2"/>
  <cols>
    <col min="1" max="1" width="40" style="4" customWidth="1"/>
    <col min="2" max="3" width="16.7109375" style="9" customWidth="1"/>
    <col min="4" max="5" width="14.7109375" style="9" customWidth="1"/>
    <col min="6" max="7" width="20.7109375" style="9" hidden="1" customWidth="1"/>
    <col min="8" max="9" width="14.7109375" style="9" customWidth="1"/>
    <col min="10" max="11" width="20.7109375" style="9" hidden="1" customWidth="1"/>
    <col min="12" max="13" width="14.7109375" style="9" customWidth="1"/>
    <col min="14" max="15" width="20.7109375" style="9" hidden="1" customWidth="1"/>
    <col min="16" max="17" width="14.7109375" style="9" customWidth="1"/>
    <col min="18" max="18" width="20.7109375" style="9" hidden="1" customWidth="1"/>
    <col min="19" max="19" width="20.7109375" style="4" hidden="1" customWidth="1"/>
    <col min="20" max="21" width="14.7109375" style="4" customWidth="1"/>
    <col min="22" max="23" width="20.7109375" style="4" hidden="1" customWidth="1"/>
    <col min="24" max="25" width="14.7109375" style="4" customWidth="1"/>
    <col min="26" max="27" width="16.7109375" style="4" customWidth="1"/>
    <col min="28" max="30" width="9.140625" style="4" customWidth="1"/>
    <col min="31" max="31" width="16.7109375" style="4" customWidth="1"/>
    <col min="32" max="16384" width="9.140625" style="4"/>
  </cols>
  <sheetData>
    <row r="1" spans="1:31" ht="12.75" hidden="1" customHeight="1" thickBot="1" x14ac:dyDescent="0.25">
      <c r="A1" s="1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</row>
    <row r="2" spans="1:31" ht="15" hidden="1" thickBot="1" x14ac:dyDescent="0.25">
      <c r="A2" s="13" t="s">
        <v>9</v>
      </c>
      <c r="B2" s="11">
        <v>0</v>
      </c>
      <c r="C2" s="11">
        <v>0</v>
      </c>
      <c r="D2" s="11">
        <v>0</v>
      </c>
      <c r="E2" s="11">
        <v>0</v>
      </c>
      <c r="F2" s="11"/>
      <c r="G2" s="11"/>
      <c r="H2" s="11">
        <f>IF(F2=0,0,F2-D2)</f>
        <v>0</v>
      </c>
      <c r="I2" s="11">
        <f>IF(G2=0,0,G2-E2)</f>
        <v>0</v>
      </c>
      <c r="J2" s="11"/>
      <c r="K2" s="11"/>
      <c r="L2" s="11">
        <f>IF(J2=0,0,J2-F2)</f>
        <v>0</v>
      </c>
      <c r="M2" s="11">
        <f>IF(K2=0,0,K2-G2)</f>
        <v>0</v>
      </c>
      <c r="N2" s="11"/>
      <c r="O2" s="11"/>
      <c r="P2" s="11">
        <f>IF(N2=0,0,N2-J2)</f>
        <v>0</v>
      </c>
      <c r="Q2" s="11">
        <f>IF(O2=0,0,O2-K2)</f>
        <v>0</v>
      </c>
      <c r="R2" s="11"/>
      <c r="S2" s="11"/>
      <c r="T2" s="11">
        <f>IF(R2=0,0,R2-N2)</f>
        <v>0</v>
      </c>
      <c r="U2" s="11">
        <f>IF(S2=0,0,S2-O2)</f>
        <v>0</v>
      </c>
      <c r="V2" s="11"/>
      <c r="W2" s="11"/>
      <c r="X2" s="11">
        <f>IF(V2=0,0,V2-R2)</f>
        <v>0</v>
      </c>
      <c r="Y2" s="11">
        <f>IF(W2=0,0,W2-S2)</f>
        <v>0</v>
      </c>
      <c r="Z2" s="11">
        <f>D2+H2+L2+P2+T2+X2</f>
        <v>0</v>
      </c>
      <c r="AA2" s="11">
        <f>E2+I2+M2+Q2+U2+Y2</f>
        <v>0</v>
      </c>
      <c r="AB2" s="14">
        <f>IF(AA2=0,0,IF(Z2=0,0,(AA2-Z2)/Z2*100))</f>
        <v>0</v>
      </c>
      <c r="AC2" s="15">
        <f>IF(Z2=0,0,IF(B2=0,0,Z2/B2*100))</f>
        <v>0</v>
      </c>
      <c r="AD2" s="15">
        <f>IF(AA2=0,0,IF(C2=0,0,AA2/C2*100))</f>
        <v>0</v>
      </c>
      <c r="AE2" s="11">
        <v>-1</v>
      </c>
    </row>
    <row r="3" spans="1:31" ht="12.75" hidden="1" customHeight="1" x14ac:dyDescent="0.2">
      <c r="A3" s="1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3" t="s">
        <v>0</v>
      </c>
      <c r="X3" s="3" t="s">
        <v>0</v>
      </c>
    </row>
    <row r="4" spans="1:31" s="10" customFormat="1" ht="14.25" hidden="1" x14ac:dyDescent="0.2">
      <c r="A4" s="20"/>
      <c r="B4" s="16">
        <v>0</v>
      </c>
      <c r="C4" s="16">
        <v>0</v>
      </c>
      <c r="D4" s="16">
        <v>0</v>
      </c>
      <c r="E4" s="16">
        <v>0</v>
      </c>
      <c r="F4" s="16"/>
      <c r="G4" s="16"/>
      <c r="H4" s="16">
        <f t="shared" ref="H4:I6" si="0">IF(F4=0,0,F4-D4)</f>
        <v>0</v>
      </c>
      <c r="I4" s="16">
        <f t="shared" si="0"/>
        <v>0</v>
      </c>
      <c r="J4" s="16"/>
      <c r="K4" s="16"/>
      <c r="L4" s="16">
        <f t="shared" ref="L4:M6" si="1">IF(J4=0,0,J4-F4)</f>
        <v>0</v>
      </c>
      <c r="M4" s="16">
        <f t="shared" si="1"/>
        <v>0</v>
      </c>
      <c r="N4" s="16"/>
      <c r="O4" s="16"/>
      <c r="P4" s="16">
        <f t="shared" ref="P4:Q6" si="2">IF(N4=0,0,N4-J4)</f>
        <v>0</v>
      </c>
      <c r="Q4" s="16">
        <f t="shared" si="2"/>
        <v>0</v>
      </c>
      <c r="R4" s="16"/>
      <c r="S4" s="16"/>
      <c r="T4" s="16">
        <f t="shared" ref="T4:U6" si="3">IF(R4=0,0,R4-N4)</f>
        <v>0</v>
      </c>
      <c r="U4" s="16">
        <f t="shared" si="3"/>
        <v>0</v>
      </c>
      <c r="V4" s="16"/>
      <c r="W4" s="16"/>
      <c r="X4" s="16">
        <f t="shared" ref="X4:Y6" si="4">IF(V4=0,0,V4-R4)</f>
        <v>0</v>
      </c>
      <c r="Y4" s="16">
        <f t="shared" si="4"/>
        <v>0</v>
      </c>
      <c r="Z4" s="16">
        <f t="shared" ref="Z4:AA6" si="5">D4+H4+L4+P4+T4+X4</f>
        <v>0</v>
      </c>
      <c r="AA4" s="16">
        <f t="shared" si="5"/>
        <v>0</v>
      </c>
      <c r="AB4" s="21">
        <f>IF(AA4=0,0,IF(Z4=0,0,(AA4-Z4)/Z4*100))</f>
        <v>0</v>
      </c>
      <c r="AC4" s="22">
        <f t="shared" ref="AC4:AD6" si="6">IF(Z4=0,0,IF(B4=0,0,Z4/B4*100))</f>
        <v>0</v>
      </c>
      <c r="AD4" s="22">
        <f t="shared" si="6"/>
        <v>0</v>
      </c>
      <c r="AE4" s="16">
        <v>-1</v>
      </c>
    </row>
    <row r="5" spans="1:31" ht="14.25" hidden="1" x14ac:dyDescent="0.2">
      <c r="A5" s="24"/>
      <c r="B5" s="25">
        <v>0</v>
      </c>
      <c r="C5" s="25">
        <v>0</v>
      </c>
      <c r="D5" s="25">
        <v>0</v>
      </c>
      <c r="E5" s="25">
        <v>0</v>
      </c>
      <c r="F5" s="25"/>
      <c r="G5" s="25"/>
      <c r="H5" s="25">
        <f t="shared" si="0"/>
        <v>0</v>
      </c>
      <c r="I5" s="25">
        <f t="shared" si="0"/>
        <v>0</v>
      </c>
      <c r="J5" s="25"/>
      <c r="K5" s="25"/>
      <c r="L5" s="25">
        <f t="shared" si="1"/>
        <v>0</v>
      </c>
      <c r="M5" s="25">
        <f t="shared" si="1"/>
        <v>0</v>
      </c>
      <c r="N5" s="25"/>
      <c r="O5" s="25"/>
      <c r="P5" s="25">
        <f t="shared" si="2"/>
        <v>0</v>
      </c>
      <c r="Q5" s="25">
        <f t="shared" si="2"/>
        <v>0</v>
      </c>
      <c r="R5" s="25"/>
      <c r="S5" s="25"/>
      <c r="T5" s="25">
        <f t="shared" si="3"/>
        <v>0</v>
      </c>
      <c r="U5" s="25">
        <f t="shared" si="3"/>
        <v>0</v>
      </c>
      <c r="V5" s="25"/>
      <c r="W5" s="25"/>
      <c r="X5" s="25">
        <f t="shared" si="4"/>
        <v>0</v>
      </c>
      <c r="Y5" s="25">
        <f t="shared" si="4"/>
        <v>0</v>
      </c>
      <c r="Z5" s="25">
        <f t="shared" si="5"/>
        <v>0</v>
      </c>
      <c r="AA5" s="25">
        <f t="shared" si="5"/>
        <v>0</v>
      </c>
      <c r="AB5" s="26">
        <f>IF(AA5=0,0,IF(Z5=0,0,(AA5-Z5)/Z5*100))</f>
        <v>0</v>
      </c>
      <c r="AC5" s="27">
        <f t="shared" si="6"/>
        <v>0</v>
      </c>
      <c r="AD5" s="27">
        <f t="shared" si="6"/>
        <v>0</v>
      </c>
      <c r="AE5" s="25">
        <v>-1</v>
      </c>
    </row>
    <row r="6" spans="1:31" ht="14.25" hidden="1" x14ac:dyDescent="0.2">
      <c r="A6" s="23"/>
      <c r="B6" s="17">
        <v>0</v>
      </c>
      <c r="C6" s="17">
        <v>0</v>
      </c>
      <c r="D6" s="17">
        <v>0</v>
      </c>
      <c r="E6" s="17">
        <v>0</v>
      </c>
      <c r="F6" s="17"/>
      <c r="G6" s="17"/>
      <c r="H6" s="17">
        <f t="shared" si="0"/>
        <v>0</v>
      </c>
      <c r="I6" s="17">
        <f t="shared" si="0"/>
        <v>0</v>
      </c>
      <c r="J6" s="17"/>
      <c r="K6" s="17"/>
      <c r="L6" s="17">
        <f t="shared" si="1"/>
        <v>0</v>
      </c>
      <c r="M6" s="17">
        <f t="shared" si="1"/>
        <v>0</v>
      </c>
      <c r="N6" s="17"/>
      <c r="O6" s="17"/>
      <c r="P6" s="17">
        <f t="shared" si="2"/>
        <v>0</v>
      </c>
      <c r="Q6" s="17">
        <f t="shared" si="2"/>
        <v>0</v>
      </c>
      <c r="R6" s="17"/>
      <c r="S6" s="17"/>
      <c r="T6" s="17">
        <f t="shared" si="3"/>
        <v>0</v>
      </c>
      <c r="U6" s="17">
        <f t="shared" si="3"/>
        <v>0</v>
      </c>
      <c r="V6" s="17"/>
      <c r="W6" s="17"/>
      <c r="X6" s="17">
        <f t="shared" si="4"/>
        <v>0</v>
      </c>
      <c r="Y6" s="17">
        <f t="shared" si="4"/>
        <v>0</v>
      </c>
      <c r="Z6" s="17">
        <f t="shared" si="5"/>
        <v>0</v>
      </c>
      <c r="AA6" s="17">
        <f t="shared" si="5"/>
        <v>0</v>
      </c>
      <c r="AB6" s="18">
        <f>IF(AA6=0,0,IF(Z6=0,0,(AA6-Z6)/Z6*100))</f>
        <v>0</v>
      </c>
      <c r="AC6" s="19">
        <f t="shared" si="6"/>
        <v>0</v>
      </c>
      <c r="AD6" s="19">
        <f t="shared" si="6"/>
        <v>0</v>
      </c>
      <c r="AE6" s="17">
        <v>-1</v>
      </c>
    </row>
    <row r="7" spans="1:31" ht="12.75" hidden="1" customHeight="1" x14ac:dyDescent="0.2">
      <c r="A7" s="1" t="s">
        <v>0</v>
      </c>
      <c r="B7" s="2" t="s">
        <v>0</v>
      </c>
      <c r="C7" s="2" t="s">
        <v>0</v>
      </c>
      <c r="D7" s="2" t="s">
        <v>0</v>
      </c>
      <c r="E7" s="2" t="s">
        <v>0</v>
      </c>
      <c r="F7" s="2" t="s">
        <v>0</v>
      </c>
      <c r="G7" s="2" t="s">
        <v>0</v>
      </c>
      <c r="H7" s="2" t="s">
        <v>0</v>
      </c>
      <c r="I7" s="2" t="s">
        <v>0</v>
      </c>
      <c r="J7" s="2" t="s">
        <v>0</v>
      </c>
      <c r="K7" s="2" t="s">
        <v>0</v>
      </c>
      <c r="L7" s="2" t="s">
        <v>0</v>
      </c>
      <c r="M7" s="2" t="s">
        <v>0</v>
      </c>
      <c r="N7" s="2" t="s">
        <v>0</v>
      </c>
      <c r="O7" s="2" t="s">
        <v>0</v>
      </c>
      <c r="P7" s="2" t="s">
        <v>0</v>
      </c>
      <c r="Q7" s="2" t="s">
        <v>0</v>
      </c>
      <c r="R7" s="2" t="s">
        <v>0</v>
      </c>
    </row>
    <row r="8" spans="1:31" ht="12.75" hidden="1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31" ht="12.75" hidden="1" customHeight="1" x14ac:dyDescent="0.2">
      <c r="A9" s="5" t="s">
        <v>0</v>
      </c>
      <c r="B9" s="6" t="s">
        <v>0</v>
      </c>
      <c r="C9" s="6" t="s">
        <v>0</v>
      </c>
      <c r="D9" s="6" t="s">
        <v>0</v>
      </c>
      <c r="E9" s="6" t="s">
        <v>0</v>
      </c>
      <c r="F9" s="6" t="s">
        <v>0</v>
      </c>
      <c r="G9" s="6" t="s">
        <v>0</v>
      </c>
      <c r="H9" s="6" t="s">
        <v>0</v>
      </c>
      <c r="I9" s="6" t="s">
        <v>0</v>
      </c>
      <c r="J9" s="6" t="s">
        <v>0</v>
      </c>
      <c r="K9" s="6" t="s">
        <v>0</v>
      </c>
      <c r="L9" s="6" t="s">
        <v>0</v>
      </c>
      <c r="M9" s="6" t="s">
        <v>0</v>
      </c>
      <c r="N9" s="6" t="s">
        <v>0</v>
      </c>
      <c r="O9" s="6" t="s">
        <v>0</v>
      </c>
      <c r="P9" s="6" t="s">
        <v>0</v>
      </c>
      <c r="Q9" s="6" t="s">
        <v>0</v>
      </c>
      <c r="R9" s="6" t="s">
        <v>0</v>
      </c>
    </row>
    <row r="10" spans="1:31" ht="15.75" hidden="1" customHeight="1" x14ac:dyDescent="0.2">
      <c r="A10" s="3" t="s">
        <v>2</v>
      </c>
      <c r="B10" s="12">
        <v>2026</v>
      </c>
      <c r="C10" s="6" t="s">
        <v>0</v>
      </c>
      <c r="D10" s="6" t="s">
        <v>0</v>
      </c>
      <c r="E10" s="6" t="s">
        <v>0</v>
      </c>
      <c r="F10" s="6" t="s">
        <v>0</v>
      </c>
      <c r="G10" s="6" t="s">
        <v>0</v>
      </c>
      <c r="H10" s="6" t="s">
        <v>0</v>
      </c>
      <c r="I10" s="6" t="s">
        <v>0</v>
      </c>
      <c r="J10" s="6" t="s">
        <v>0</v>
      </c>
      <c r="K10" s="6" t="s">
        <v>0</v>
      </c>
      <c r="L10" s="6" t="s">
        <v>0</v>
      </c>
      <c r="M10" s="6" t="s">
        <v>0</v>
      </c>
      <c r="N10" s="6" t="s">
        <v>0</v>
      </c>
      <c r="O10" s="6" t="s">
        <v>0</v>
      </c>
      <c r="P10" s="6" t="s">
        <v>0</v>
      </c>
      <c r="Q10" s="6" t="s">
        <v>0</v>
      </c>
      <c r="R10" s="6" t="s">
        <v>0</v>
      </c>
    </row>
    <row r="11" spans="1:31" ht="14.25" hidden="1" x14ac:dyDescent="0.2">
      <c r="A11" s="7" t="s">
        <v>1</v>
      </c>
      <c r="B11" s="8" t="s">
        <v>19</v>
      </c>
      <c r="C11" s="8" t="s">
        <v>0</v>
      </c>
      <c r="D11" s="8" t="s">
        <v>0</v>
      </c>
      <c r="E11" s="8" t="s">
        <v>0</v>
      </c>
      <c r="F11" s="8" t="s">
        <v>0</v>
      </c>
      <c r="G11" s="8" t="s">
        <v>0</v>
      </c>
      <c r="H11" s="8" t="s">
        <v>0</v>
      </c>
      <c r="I11" s="8" t="s">
        <v>0</v>
      </c>
      <c r="J11" s="8" t="s">
        <v>0</v>
      </c>
      <c r="K11" s="8" t="s">
        <v>0</v>
      </c>
      <c r="L11" s="8" t="s">
        <v>0</v>
      </c>
      <c r="M11" s="8" t="s">
        <v>0</v>
      </c>
      <c r="N11" s="8" t="s">
        <v>0</v>
      </c>
      <c r="O11" s="8" t="s">
        <v>0</v>
      </c>
      <c r="P11" s="8" t="s">
        <v>0</v>
      </c>
      <c r="Q11" s="8" t="s">
        <v>0</v>
      </c>
      <c r="R11" s="8" t="s">
        <v>0</v>
      </c>
    </row>
    <row r="12" spans="1:31" ht="14.25" hidden="1" x14ac:dyDescent="0.2">
      <c r="A12" s="4" t="s">
        <v>3</v>
      </c>
      <c r="B12" s="9" t="s">
        <v>20</v>
      </c>
    </row>
    <row r="13" spans="1:31" ht="14.25" hidden="1" x14ac:dyDescent="0.2"/>
    <row r="14" spans="1:31" ht="13.5" hidden="1" customHeight="1" x14ac:dyDescent="0.2"/>
    <row r="15" spans="1:31" ht="22.5" customHeight="1" x14ac:dyDescent="0.2">
      <c r="A15" s="45" t="s">
        <v>32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</row>
    <row r="16" spans="1:31" ht="22.5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42" customFormat="1" ht="16.5" customHeight="1" x14ac:dyDescent="0.2">
      <c r="A17" s="39" t="s">
        <v>33</v>
      </c>
      <c r="B17" s="40">
        <f>ButceYil</f>
        <v>2026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 t="s">
        <v>0</v>
      </c>
      <c r="W17" s="41" t="s">
        <v>0</v>
      </c>
      <c r="X17" s="41" t="s">
        <v>0</v>
      </c>
      <c r="Y17" s="41" t="s">
        <v>0</v>
      </c>
      <c r="Z17" s="41" t="s">
        <v>0</v>
      </c>
      <c r="AA17" s="41" t="s">
        <v>0</v>
      </c>
    </row>
    <row r="18" spans="1:31" s="42" customFormat="1" ht="17.25" customHeight="1" thickBot="1" x14ac:dyDescent="0.25">
      <c r="A18" s="43" t="s">
        <v>3</v>
      </c>
      <c r="B18" s="49" t="str">
        <f>KurAd</f>
        <v xml:space="preserve">BOLU ABANT İZZET BAYSAL ÜNİVERSİTESİ </v>
      </c>
      <c r="C18" s="49" t="s">
        <v>0</v>
      </c>
      <c r="D18" s="49" t="s">
        <v>0</v>
      </c>
      <c r="E18" s="49" t="s">
        <v>0</v>
      </c>
      <c r="F18" s="49" t="s">
        <v>0</v>
      </c>
      <c r="G18" s="49" t="s">
        <v>0</v>
      </c>
      <c r="H18" s="49" t="s">
        <v>0</v>
      </c>
      <c r="I18" s="49" t="s">
        <v>0</v>
      </c>
      <c r="J18" s="49" t="s">
        <v>0</v>
      </c>
      <c r="K18" s="49" t="s">
        <v>0</v>
      </c>
      <c r="L18" s="49" t="s">
        <v>0</v>
      </c>
      <c r="M18" s="49" t="s">
        <v>0</v>
      </c>
      <c r="N18" s="49" t="s">
        <v>0</v>
      </c>
      <c r="O18" s="49" t="s">
        <v>0</v>
      </c>
      <c r="P18" s="49" t="s">
        <v>0</v>
      </c>
      <c r="Q18" s="49" t="s">
        <v>0</v>
      </c>
      <c r="R18" s="41"/>
      <c r="S18" s="41"/>
      <c r="T18" s="41"/>
      <c r="U18" s="41"/>
      <c r="V18" s="41" t="s">
        <v>0</v>
      </c>
      <c r="W18" s="41" t="s">
        <v>0</v>
      </c>
      <c r="X18" s="41" t="s">
        <v>0</v>
      </c>
      <c r="Y18" s="41" t="s">
        <v>0</v>
      </c>
    </row>
    <row r="19" spans="1:31" ht="60.75" customHeight="1" x14ac:dyDescent="0.2">
      <c r="A19" s="46" t="str">
        <f>KurAd</f>
        <v xml:space="preserve">BOLU ABANT İZZET BAYSAL ÜNİVERSİTESİ </v>
      </c>
      <c r="B19" s="44" t="str">
        <f>ButceYil-1 &amp; " " &amp; "GERÇEKLEŞME TOPLAMI"</f>
        <v>2025 GERÇEKLEŞME TOPLAMI</v>
      </c>
      <c r="C19" s="44" t="str">
        <f>ButceYil &amp; " " &amp; "BAŞLANGIÇ ÖDENEĞİ"</f>
        <v>2026 BAŞLANGIÇ ÖDENEĞİ</v>
      </c>
      <c r="D19" s="44" t="s">
        <v>10</v>
      </c>
      <c r="E19" s="44" t="s">
        <v>0</v>
      </c>
      <c r="F19" s="44" t="s">
        <v>4</v>
      </c>
      <c r="G19" s="44" t="s">
        <v>0</v>
      </c>
      <c r="H19" s="44" t="s">
        <v>11</v>
      </c>
      <c r="I19" s="44" t="s">
        <v>0</v>
      </c>
      <c r="J19" s="44" t="s">
        <v>5</v>
      </c>
      <c r="K19" s="44" t="s">
        <v>0</v>
      </c>
      <c r="L19" s="44" t="s">
        <v>12</v>
      </c>
      <c r="M19" s="44" t="s">
        <v>0</v>
      </c>
      <c r="N19" s="44" t="s">
        <v>6</v>
      </c>
      <c r="O19" s="44" t="s">
        <v>0</v>
      </c>
      <c r="P19" s="44" t="s">
        <v>13</v>
      </c>
      <c r="Q19" s="44" t="s">
        <v>0</v>
      </c>
      <c r="R19" s="44" t="s">
        <v>7</v>
      </c>
      <c r="S19" s="44" t="s">
        <v>0</v>
      </c>
      <c r="T19" s="44" t="s">
        <v>14</v>
      </c>
      <c r="U19" s="44" t="s">
        <v>0</v>
      </c>
      <c r="V19" s="44" t="s">
        <v>8</v>
      </c>
      <c r="W19" s="44" t="s">
        <v>0</v>
      </c>
      <c r="X19" s="44" t="s">
        <v>15</v>
      </c>
      <c r="Y19" s="44" t="s">
        <v>0</v>
      </c>
      <c r="Z19" s="44" t="s">
        <v>16</v>
      </c>
      <c r="AA19" s="44" t="s">
        <v>0</v>
      </c>
      <c r="AB19" s="44" t="s">
        <v>17</v>
      </c>
      <c r="AC19" s="44" t="s">
        <v>18</v>
      </c>
      <c r="AD19" s="44" t="s">
        <v>0</v>
      </c>
      <c r="AE19" s="50" t="str">
        <f>ButceYil &amp; " " &amp; "YILSONU GERÇEKLEŞME TAHMİNİ"</f>
        <v>2026 YILSONU GERÇEKLEŞME TAHMİNİ</v>
      </c>
    </row>
    <row r="20" spans="1:31" ht="36.75" customHeight="1" x14ac:dyDescent="0.2">
      <c r="A20" s="47" t="s">
        <v>0</v>
      </c>
      <c r="B20" s="48" t="s">
        <v>0</v>
      </c>
      <c r="C20" s="48" t="s">
        <v>0</v>
      </c>
      <c r="D20" s="28">
        <f>ButceYil-1</f>
        <v>2025</v>
      </c>
      <c r="E20" s="28">
        <f>ButceYil</f>
        <v>2026</v>
      </c>
      <c r="F20" s="28">
        <f>ButceYil-1</f>
        <v>2025</v>
      </c>
      <c r="G20" s="28">
        <f>ButceYil</f>
        <v>2026</v>
      </c>
      <c r="H20" s="28">
        <f>ButceYil-1</f>
        <v>2025</v>
      </c>
      <c r="I20" s="28">
        <f>ButceYil</f>
        <v>2026</v>
      </c>
      <c r="J20" s="28">
        <f>ButceYil-1</f>
        <v>2025</v>
      </c>
      <c r="K20" s="28">
        <f>ButceYil</f>
        <v>2026</v>
      </c>
      <c r="L20" s="28">
        <f>ButceYil-1</f>
        <v>2025</v>
      </c>
      <c r="M20" s="28">
        <f>ButceYil</f>
        <v>2026</v>
      </c>
      <c r="N20" s="28">
        <f>ButceYil-1</f>
        <v>2025</v>
      </c>
      <c r="O20" s="28">
        <f>ButceYil</f>
        <v>2026</v>
      </c>
      <c r="P20" s="28">
        <f>ButceYil-1</f>
        <v>2025</v>
      </c>
      <c r="Q20" s="28">
        <f>ButceYil</f>
        <v>2026</v>
      </c>
      <c r="R20" s="28">
        <f>ButceYil-1</f>
        <v>2025</v>
      </c>
      <c r="S20" s="28">
        <f>ButceYil</f>
        <v>2026</v>
      </c>
      <c r="T20" s="28">
        <f>ButceYil-1</f>
        <v>2025</v>
      </c>
      <c r="U20" s="28">
        <f>ButceYil</f>
        <v>2026</v>
      </c>
      <c r="V20" s="28">
        <f>ButceYil-1</f>
        <v>2025</v>
      </c>
      <c r="W20" s="28">
        <f>ButceYil</f>
        <v>2026</v>
      </c>
      <c r="X20" s="28">
        <f>ButceYil-1</f>
        <v>2025</v>
      </c>
      <c r="Y20" s="28">
        <f>ButceYil</f>
        <v>2026</v>
      </c>
      <c r="Z20" s="28">
        <f>ButceYil-1</f>
        <v>2025</v>
      </c>
      <c r="AA20" s="28">
        <f>ButceYil</f>
        <v>2026</v>
      </c>
      <c r="AB20" s="48" t="s">
        <v>0</v>
      </c>
      <c r="AC20" s="28">
        <f>ButceYil-1</f>
        <v>2025</v>
      </c>
      <c r="AD20" s="28">
        <f>ButceYil</f>
        <v>2026</v>
      </c>
      <c r="AE20" s="51" t="s">
        <v>0</v>
      </c>
    </row>
    <row r="21" spans="1:31" ht="36" customHeight="1" x14ac:dyDescent="0.2">
      <c r="A21" s="31" t="s">
        <v>21</v>
      </c>
      <c r="B21" s="29">
        <v>28448221.719999999</v>
      </c>
      <c r="C21" s="29">
        <v>16243000</v>
      </c>
      <c r="D21" s="29">
        <v>0</v>
      </c>
      <c r="E21" s="29">
        <v>0</v>
      </c>
      <c r="F21" s="29">
        <v>0</v>
      </c>
      <c r="G21" s="29">
        <v>0</v>
      </c>
      <c r="H21" s="29">
        <f t="shared" ref="H21:H32" si="7">IF(F21=0,0,F21-D21)</f>
        <v>0</v>
      </c>
      <c r="I21" s="29">
        <f t="shared" ref="I21:I32" si="8">IF(G21=0,0,G21-E21)</f>
        <v>0</v>
      </c>
      <c r="J21" s="29">
        <v>0</v>
      </c>
      <c r="K21" s="29">
        <v>0</v>
      </c>
      <c r="L21" s="29">
        <f t="shared" ref="L21:L32" si="9">IF(J21=0,0,J21-F21)</f>
        <v>0</v>
      </c>
      <c r="M21" s="29">
        <f t="shared" ref="M21:M32" si="10">IF(K21=0,0,K21-G21)</f>
        <v>0</v>
      </c>
      <c r="N21" s="29">
        <v>0</v>
      </c>
      <c r="O21" s="29">
        <v>0</v>
      </c>
      <c r="P21" s="29">
        <f t="shared" ref="P21:P32" si="11">IF(N21=0,0,N21-J21)</f>
        <v>0</v>
      </c>
      <c r="Q21" s="29">
        <f t="shared" ref="Q21:Q32" si="12">IF(O21=0,0,O21-K21)</f>
        <v>0</v>
      </c>
      <c r="R21" s="29">
        <v>0</v>
      </c>
      <c r="S21" s="29">
        <v>0</v>
      </c>
      <c r="T21" s="29">
        <f t="shared" ref="T21:T32" si="13">IF(R21=0,0,R21-N21)</f>
        <v>0</v>
      </c>
      <c r="U21" s="29">
        <f t="shared" ref="U21:U32" si="14">IF(S21=0,0,S21-O21)</f>
        <v>0</v>
      </c>
      <c r="V21" s="29">
        <v>0</v>
      </c>
      <c r="W21" s="29">
        <v>0</v>
      </c>
      <c r="X21" s="29">
        <f t="shared" ref="X21:X32" si="15">IF(V21=0,0,V21-R21)</f>
        <v>0</v>
      </c>
      <c r="Y21" s="29">
        <f t="shared" ref="Y21:Y32" si="16">IF(W21=0,0,W21-S21)</f>
        <v>0</v>
      </c>
      <c r="Z21" s="29">
        <f t="shared" ref="Z21:Z32" si="17">D21+H21+L21+P21+T21+X21</f>
        <v>0</v>
      </c>
      <c r="AA21" s="29">
        <f t="shared" ref="AA21:AA32" si="18">E21+I21+M21+Q21+U21+Y21</f>
        <v>0</v>
      </c>
      <c r="AB21" s="52">
        <f t="shared" ref="AB21:AB32" si="19">IF(AA21=0,0,IF(Z21=0,0,(AA21-Z21)/Z21*100))</f>
        <v>0</v>
      </c>
      <c r="AC21" s="52">
        <f t="shared" ref="AC21:AC32" si="20">IF(Z21=0,0,IF(B21=0,0,Z21/B21*100))</f>
        <v>0</v>
      </c>
      <c r="AD21" s="52">
        <f t="shared" ref="AD21:AD32" si="21">IF(AA21=0,0,IF(C21=0,0,AA21/C21*100))</f>
        <v>0</v>
      </c>
      <c r="AE21" s="32">
        <v>16243000</v>
      </c>
    </row>
    <row r="22" spans="1:31" ht="36" customHeight="1" x14ac:dyDescent="0.2">
      <c r="A22" s="33" t="s">
        <v>22</v>
      </c>
      <c r="B22" s="30">
        <v>7500000</v>
      </c>
      <c r="C22" s="30">
        <v>9000000</v>
      </c>
      <c r="D22" s="30">
        <v>0</v>
      </c>
      <c r="E22" s="30">
        <v>0</v>
      </c>
      <c r="F22" s="30">
        <v>0</v>
      </c>
      <c r="G22" s="30">
        <v>0</v>
      </c>
      <c r="H22" s="30">
        <f t="shared" si="7"/>
        <v>0</v>
      </c>
      <c r="I22" s="30">
        <f t="shared" si="8"/>
        <v>0</v>
      </c>
      <c r="J22" s="30">
        <v>0</v>
      </c>
      <c r="K22" s="30">
        <v>0</v>
      </c>
      <c r="L22" s="30">
        <f t="shared" si="9"/>
        <v>0</v>
      </c>
      <c r="M22" s="30">
        <f t="shared" si="10"/>
        <v>0</v>
      </c>
      <c r="N22" s="30">
        <v>0</v>
      </c>
      <c r="O22" s="30">
        <v>0</v>
      </c>
      <c r="P22" s="30">
        <f t="shared" si="11"/>
        <v>0</v>
      </c>
      <c r="Q22" s="30">
        <f t="shared" si="12"/>
        <v>0</v>
      </c>
      <c r="R22" s="30">
        <v>0</v>
      </c>
      <c r="S22" s="30">
        <v>0</v>
      </c>
      <c r="T22" s="30">
        <f t="shared" si="13"/>
        <v>0</v>
      </c>
      <c r="U22" s="30">
        <f t="shared" si="14"/>
        <v>0</v>
      </c>
      <c r="V22" s="30">
        <v>0</v>
      </c>
      <c r="W22" s="30">
        <v>0</v>
      </c>
      <c r="X22" s="30">
        <f t="shared" si="15"/>
        <v>0</v>
      </c>
      <c r="Y22" s="30">
        <f t="shared" si="16"/>
        <v>0</v>
      </c>
      <c r="Z22" s="30">
        <f t="shared" si="17"/>
        <v>0</v>
      </c>
      <c r="AA22" s="30">
        <f t="shared" si="18"/>
        <v>0</v>
      </c>
      <c r="AB22" s="53">
        <f t="shared" si="19"/>
        <v>0</v>
      </c>
      <c r="AC22" s="53">
        <f t="shared" si="20"/>
        <v>0</v>
      </c>
      <c r="AD22" s="53">
        <f t="shared" si="21"/>
        <v>0</v>
      </c>
      <c r="AE22" s="34">
        <v>9000000</v>
      </c>
    </row>
    <row r="23" spans="1:31" ht="36" customHeight="1" x14ac:dyDescent="0.2">
      <c r="A23" s="33" t="s">
        <v>23</v>
      </c>
      <c r="B23" s="30">
        <v>20948221.719999999</v>
      </c>
      <c r="C23" s="30">
        <v>7243000</v>
      </c>
      <c r="D23" s="30">
        <v>0</v>
      </c>
      <c r="E23" s="30">
        <v>0</v>
      </c>
      <c r="F23" s="30">
        <v>0</v>
      </c>
      <c r="G23" s="30">
        <v>0</v>
      </c>
      <c r="H23" s="30">
        <f t="shared" si="7"/>
        <v>0</v>
      </c>
      <c r="I23" s="30">
        <f t="shared" si="8"/>
        <v>0</v>
      </c>
      <c r="J23" s="30">
        <v>0</v>
      </c>
      <c r="K23" s="30">
        <v>0</v>
      </c>
      <c r="L23" s="30">
        <f t="shared" si="9"/>
        <v>0</v>
      </c>
      <c r="M23" s="30">
        <f t="shared" si="10"/>
        <v>0</v>
      </c>
      <c r="N23" s="30">
        <v>0</v>
      </c>
      <c r="O23" s="30">
        <v>0</v>
      </c>
      <c r="P23" s="30">
        <f t="shared" si="11"/>
        <v>0</v>
      </c>
      <c r="Q23" s="30">
        <f t="shared" si="12"/>
        <v>0</v>
      </c>
      <c r="R23" s="30">
        <v>0</v>
      </c>
      <c r="S23" s="30">
        <v>0</v>
      </c>
      <c r="T23" s="30">
        <f t="shared" si="13"/>
        <v>0</v>
      </c>
      <c r="U23" s="30">
        <f t="shared" si="14"/>
        <v>0</v>
      </c>
      <c r="V23" s="30">
        <v>0</v>
      </c>
      <c r="W23" s="30">
        <v>0</v>
      </c>
      <c r="X23" s="30">
        <f t="shared" si="15"/>
        <v>0</v>
      </c>
      <c r="Y23" s="30">
        <f t="shared" si="16"/>
        <v>0</v>
      </c>
      <c r="Z23" s="30">
        <f t="shared" si="17"/>
        <v>0</v>
      </c>
      <c r="AA23" s="30">
        <f t="shared" si="18"/>
        <v>0</v>
      </c>
      <c r="AB23" s="53">
        <f t="shared" si="19"/>
        <v>0</v>
      </c>
      <c r="AC23" s="53">
        <f t="shared" si="20"/>
        <v>0</v>
      </c>
      <c r="AD23" s="53">
        <f t="shared" si="21"/>
        <v>0</v>
      </c>
      <c r="AE23" s="34">
        <v>7243000</v>
      </c>
    </row>
    <row r="24" spans="1:31" ht="36" customHeight="1" x14ac:dyDescent="0.2">
      <c r="A24" s="31" t="s">
        <v>24</v>
      </c>
      <c r="B24" s="29">
        <v>248771854.11000001</v>
      </c>
      <c r="C24" s="29">
        <v>336699000</v>
      </c>
      <c r="D24" s="29">
        <v>22278579.670000002</v>
      </c>
      <c r="E24" s="29">
        <v>30518924.329999998</v>
      </c>
      <c r="F24" s="29">
        <v>39219878.950000003</v>
      </c>
      <c r="G24" s="29">
        <v>56125159.729999997</v>
      </c>
      <c r="H24" s="29">
        <f t="shared" si="7"/>
        <v>16941299.280000001</v>
      </c>
      <c r="I24" s="29">
        <f t="shared" si="8"/>
        <v>25606235.399999999</v>
      </c>
      <c r="J24" s="29">
        <v>57190405.450000003</v>
      </c>
      <c r="K24" s="29">
        <v>80833026.530000001</v>
      </c>
      <c r="L24" s="29">
        <f t="shared" si="9"/>
        <v>17970526.5</v>
      </c>
      <c r="M24" s="29">
        <f t="shared" si="10"/>
        <v>24707866.800000004</v>
      </c>
      <c r="N24" s="29">
        <v>75180953.269999996</v>
      </c>
      <c r="O24" s="29">
        <v>105739510.88</v>
      </c>
      <c r="P24" s="29">
        <f t="shared" si="11"/>
        <v>17990547.819999993</v>
      </c>
      <c r="Q24" s="29">
        <f t="shared" si="12"/>
        <v>24906484.349999994</v>
      </c>
      <c r="R24" s="29">
        <v>93025634.150000006</v>
      </c>
      <c r="S24" s="29">
        <v>130504140.02</v>
      </c>
      <c r="T24" s="29">
        <f t="shared" si="13"/>
        <v>17844680.88000001</v>
      </c>
      <c r="U24" s="29">
        <f t="shared" si="14"/>
        <v>24764629.140000001</v>
      </c>
      <c r="V24" s="29">
        <v>111030538.33</v>
      </c>
      <c r="W24" s="29">
        <v>157948790.72999999</v>
      </c>
      <c r="X24" s="29">
        <f t="shared" si="15"/>
        <v>18004904.179999992</v>
      </c>
      <c r="Y24" s="29">
        <f t="shared" si="16"/>
        <v>27444650.709999993</v>
      </c>
      <c r="Z24" s="29">
        <f t="shared" si="17"/>
        <v>111030538.33</v>
      </c>
      <c r="AA24" s="29">
        <f t="shared" si="18"/>
        <v>157948790.72999999</v>
      </c>
      <c r="AB24" s="52">
        <f t="shared" si="19"/>
        <v>42.257070086926589</v>
      </c>
      <c r="AC24" s="52">
        <f t="shared" si="20"/>
        <v>44.631471163496407</v>
      </c>
      <c r="AD24" s="52">
        <f t="shared" si="21"/>
        <v>46.910977083389014</v>
      </c>
      <c r="AE24" s="32">
        <v>351252000</v>
      </c>
    </row>
    <row r="25" spans="1:31" ht="36" customHeight="1" x14ac:dyDescent="0.2">
      <c r="A25" s="33" t="s">
        <v>25</v>
      </c>
      <c r="B25" s="30">
        <v>248771854.11000001</v>
      </c>
      <c r="C25" s="30">
        <v>336699000</v>
      </c>
      <c r="D25" s="30">
        <v>22278579.670000002</v>
      </c>
      <c r="E25" s="30">
        <v>30518924.329999998</v>
      </c>
      <c r="F25" s="30">
        <v>39219878.950000003</v>
      </c>
      <c r="G25" s="30">
        <v>56125159.729999997</v>
      </c>
      <c r="H25" s="30">
        <f t="shared" si="7"/>
        <v>16941299.280000001</v>
      </c>
      <c r="I25" s="30">
        <f t="shared" si="8"/>
        <v>25606235.399999999</v>
      </c>
      <c r="J25" s="30">
        <v>57190405.450000003</v>
      </c>
      <c r="K25" s="30">
        <v>80833026.530000001</v>
      </c>
      <c r="L25" s="30">
        <f t="shared" si="9"/>
        <v>17970526.5</v>
      </c>
      <c r="M25" s="30">
        <f t="shared" si="10"/>
        <v>24707866.800000004</v>
      </c>
      <c r="N25" s="30">
        <v>75180953.269999996</v>
      </c>
      <c r="O25" s="30">
        <v>105739510.88</v>
      </c>
      <c r="P25" s="30">
        <f t="shared" si="11"/>
        <v>17990547.819999993</v>
      </c>
      <c r="Q25" s="30">
        <f t="shared" si="12"/>
        <v>24906484.349999994</v>
      </c>
      <c r="R25" s="30">
        <v>93025634.150000006</v>
      </c>
      <c r="S25" s="30">
        <v>130504140.02</v>
      </c>
      <c r="T25" s="30">
        <f t="shared" si="13"/>
        <v>17844680.88000001</v>
      </c>
      <c r="U25" s="30">
        <f t="shared" si="14"/>
        <v>24764629.140000001</v>
      </c>
      <c r="V25" s="30">
        <v>111030538.33</v>
      </c>
      <c r="W25" s="30">
        <v>157948790.72999999</v>
      </c>
      <c r="X25" s="30">
        <f t="shared" si="15"/>
        <v>18004904.179999992</v>
      </c>
      <c r="Y25" s="30">
        <f t="shared" si="16"/>
        <v>27444650.709999993</v>
      </c>
      <c r="Z25" s="30">
        <f t="shared" si="17"/>
        <v>111030538.33</v>
      </c>
      <c r="AA25" s="30">
        <f t="shared" si="18"/>
        <v>157948790.72999999</v>
      </c>
      <c r="AB25" s="53">
        <f t="shared" si="19"/>
        <v>42.257070086926589</v>
      </c>
      <c r="AC25" s="53">
        <f t="shared" si="20"/>
        <v>44.631471163496407</v>
      </c>
      <c r="AD25" s="53">
        <f t="shared" si="21"/>
        <v>46.910977083389014</v>
      </c>
      <c r="AE25" s="34">
        <v>351252000</v>
      </c>
    </row>
    <row r="26" spans="1:31" ht="36" customHeight="1" x14ac:dyDescent="0.2">
      <c r="A26" s="31" t="s">
        <v>26</v>
      </c>
      <c r="B26" s="29">
        <v>2978210393.29</v>
      </c>
      <c r="C26" s="29">
        <v>4018441000</v>
      </c>
      <c r="D26" s="29">
        <v>255331289.80000001</v>
      </c>
      <c r="E26" s="29">
        <v>372951381.32000005</v>
      </c>
      <c r="F26" s="29">
        <v>452847617.89999998</v>
      </c>
      <c r="G26" s="29">
        <v>660403393.63999999</v>
      </c>
      <c r="H26" s="29">
        <f t="shared" si="7"/>
        <v>197516328.09999996</v>
      </c>
      <c r="I26" s="29">
        <f t="shared" si="8"/>
        <v>287452012.31999993</v>
      </c>
      <c r="J26" s="29">
        <v>659089402.61000001</v>
      </c>
      <c r="K26" s="29">
        <v>986699996.09000003</v>
      </c>
      <c r="L26" s="29">
        <f t="shared" si="9"/>
        <v>206241784.71000004</v>
      </c>
      <c r="M26" s="29">
        <f t="shared" si="10"/>
        <v>326296602.45000005</v>
      </c>
      <c r="N26" s="29">
        <v>873198620.13</v>
      </c>
      <c r="O26" s="29">
        <v>1298249444.78</v>
      </c>
      <c r="P26" s="29">
        <f t="shared" si="11"/>
        <v>214109217.51999998</v>
      </c>
      <c r="Q26" s="29">
        <f t="shared" si="12"/>
        <v>311549448.68999994</v>
      </c>
      <c r="R26" s="29">
        <v>1097850586.21</v>
      </c>
      <c r="S26" s="29">
        <v>1644043390.5900002</v>
      </c>
      <c r="T26" s="29">
        <f t="shared" si="13"/>
        <v>224651966.08000004</v>
      </c>
      <c r="U26" s="29">
        <f t="shared" si="14"/>
        <v>345793945.81000018</v>
      </c>
      <c r="V26" s="29">
        <v>1322794020.96</v>
      </c>
      <c r="W26" s="29">
        <f>SUM(W27:W28)</f>
        <v>1958676587.75</v>
      </c>
      <c r="X26" s="29">
        <f t="shared" si="15"/>
        <v>224943434.75</v>
      </c>
      <c r="Y26" s="29">
        <f t="shared" si="16"/>
        <v>314633197.15999985</v>
      </c>
      <c r="Z26" s="29">
        <f t="shared" si="17"/>
        <v>1322794020.96</v>
      </c>
      <c r="AA26" s="29">
        <f t="shared" si="18"/>
        <v>1958676587.75</v>
      </c>
      <c r="AB26" s="52">
        <f t="shared" si="19"/>
        <v>48.071170319360583</v>
      </c>
      <c r="AC26" s="52">
        <f t="shared" si="20"/>
        <v>44.415734494120898</v>
      </c>
      <c r="AD26" s="52">
        <f t="shared" si="21"/>
        <v>48.742200961766017</v>
      </c>
      <c r="AE26" s="32">
        <v>4558848000</v>
      </c>
    </row>
    <row r="27" spans="1:31" ht="36" customHeight="1" x14ac:dyDescent="0.2">
      <c r="A27" s="33" t="s">
        <v>27</v>
      </c>
      <c r="B27" s="30">
        <v>2909386457.6700001</v>
      </c>
      <c r="C27" s="30">
        <v>3892962000</v>
      </c>
      <c r="D27" s="30">
        <v>252382339.52000001</v>
      </c>
      <c r="E27" s="30">
        <v>370015430.16000003</v>
      </c>
      <c r="F27" s="30">
        <v>445689345.81999999</v>
      </c>
      <c r="G27" s="30">
        <v>648274826.40999997</v>
      </c>
      <c r="H27" s="30">
        <f t="shared" si="7"/>
        <v>193307006.29999998</v>
      </c>
      <c r="I27" s="30">
        <f t="shared" si="8"/>
        <v>278259396.24999994</v>
      </c>
      <c r="J27" s="30">
        <v>648591901.88</v>
      </c>
      <c r="K27" s="30">
        <v>968484189.51999998</v>
      </c>
      <c r="L27" s="30">
        <f t="shared" si="9"/>
        <v>202902556.06</v>
      </c>
      <c r="M27" s="30">
        <f t="shared" si="10"/>
        <v>320209363.11000001</v>
      </c>
      <c r="N27" s="30">
        <v>858397684.77999997</v>
      </c>
      <c r="O27" s="30">
        <v>1271640855.6900001</v>
      </c>
      <c r="P27" s="30">
        <f t="shared" si="11"/>
        <v>209805782.89999998</v>
      </c>
      <c r="Q27" s="30">
        <f t="shared" si="12"/>
        <v>303156666.17000008</v>
      </c>
      <c r="R27" s="30">
        <v>1076159700.4300001</v>
      </c>
      <c r="S27" s="30">
        <v>1608570762.21</v>
      </c>
      <c r="T27" s="30">
        <f t="shared" si="13"/>
        <v>217762015.6500001</v>
      </c>
      <c r="U27" s="30">
        <f t="shared" si="14"/>
        <v>336929906.51999998</v>
      </c>
      <c r="V27" s="30">
        <v>1295300715.77</v>
      </c>
      <c r="W27" s="30">
        <f>1915835463.84-122410.31</f>
        <v>1915713053.53</v>
      </c>
      <c r="X27" s="30">
        <f t="shared" si="15"/>
        <v>219141015.33999991</v>
      </c>
      <c r="Y27" s="30">
        <f t="shared" si="16"/>
        <v>307142291.31999993</v>
      </c>
      <c r="Z27" s="30">
        <f t="shared" si="17"/>
        <v>1295300715.77</v>
      </c>
      <c r="AA27" s="30">
        <f t="shared" si="18"/>
        <v>1915713053.53</v>
      </c>
      <c r="AB27" s="53">
        <f t="shared" si="19"/>
        <v>47.897166287844733</v>
      </c>
      <c r="AC27" s="53">
        <f t="shared" si="20"/>
        <v>44.521438956835915</v>
      </c>
      <c r="AD27" s="53">
        <f t="shared" si="21"/>
        <v>49.209652021519865</v>
      </c>
      <c r="AE27" s="34">
        <v>4432660000</v>
      </c>
    </row>
    <row r="28" spans="1:31" ht="36" customHeight="1" x14ac:dyDescent="0.2">
      <c r="A28" s="33" t="s">
        <v>28</v>
      </c>
      <c r="B28" s="30">
        <v>68823935.620000005</v>
      </c>
      <c r="C28" s="30">
        <v>125479000</v>
      </c>
      <c r="D28" s="30">
        <v>2948950.28</v>
      </c>
      <c r="E28" s="30">
        <v>2935951.16</v>
      </c>
      <c r="F28" s="30">
        <v>7158272.0800000001</v>
      </c>
      <c r="G28" s="30">
        <v>12128567.23</v>
      </c>
      <c r="H28" s="30">
        <f t="shared" si="7"/>
        <v>4209321.8000000007</v>
      </c>
      <c r="I28" s="30">
        <f t="shared" si="8"/>
        <v>9192616.0700000003</v>
      </c>
      <c r="J28" s="30">
        <v>10497500.73</v>
      </c>
      <c r="K28" s="30">
        <v>18215806.57</v>
      </c>
      <c r="L28" s="30">
        <f t="shared" si="9"/>
        <v>3339228.6500000004</v>
      </c>
      <c r="M28" s="30">
        <f t="shared" si="10"/>
        <v>6087239.3399999999</v>
      </c>
      <c r="N28" s="30">
        <v>14800935.35</v>
      </c>
      <c r="O28" s="30">
        <v>26608589.09</v>
      </c>
      <c r="P28" s="30">
        <f t="shared" si="11"/>
        <v>4303434.6199999992</v>
      </c>
      <c r="Q28" s="30">
        <f t="shared" si="12"/>
        <v>8392782.5199999996</v>
      </c>
      <c r="R28" s="30">
        <v>21690885.780000001</v>
      </c>
      <c r="S28" s="30">
        <v>35472628.380000003</v>
      </c>
      <c r="T28" s="30">
        <f t="shared" si="13"/>
        <v>6889950.4300000016</v>
      </c>
      <c r="U28" s="30">
        <f t="shared" si="14"/>
        <v>8864039.2900000028</v>
      </c>
      <c r="V28" s="30">
        <v>27493305.190000001</v>
      </c>
      <c r="W28" s="30">
        <v>42963534.219999999</v>
      </c>
      <c r="X28" s="30">
        <f t="shared" si="15"/>
        <v>5802419.4100000001</v>
      </c>
      <c r="Y28" s="30">
        <f t="shared" si="16"/>
        <v>7490905.8399999961</v>
      </c>
      <c r="Z28" s="30">
        <f t="shared" si="17"/>
        <v>27493305.190000001</v>
      </c>
      <c r="AA28" s="30">
        <f t="shared" si="18"/>
        <v>42963534.219999999</v>
      </c>
      <c r="AB28" s="53">
        <f t="shared" si="19"/>
        <v>56.269076864672151</v>
      </c>
      <c r="AC28" s="53">
        <f t="shared" si="20"/>
        <v>39.947301679752442</v>
      </c>
      <c r="AD28" s="53">
        <f t="shared" si="21"/>
        <v>34.239621147761781</v>
      </c>
      <c r="AE28" s="34">
        <v>126188000</v>
      </c>
    </row>
    <row r="29" spans="1:31" ht="36" customHeight="1" x14ac:dyDescent="0.2">
      <c r="A29" s="31" t="s">
        <v>29</v>
      </c>
      <c r="B29" s="29">
        <v>461538411.56</v>
      </c>
      <c r="C29" s="29">
        <v>582636000</v>
      </c>
      <c r="D29" s="29">
        <v>36467408.840000004</v>
      </c>
      <c r="E29" s="29">
        <v>52761879.649999999</v>
      </c>
      <c r="F29" s="29">
        <v>68524021.079999998</v>
      </c>
      <c r="G29" s="29">
        <v>99371595.310000002</v>
      </c>
      <c r="H29" s="29">
        <f t="shared" si="7"/>
        <v>32056612.239999995</v>
      </c>
      <c r="I29" s="29">
        <f t="shared" si="8"/>
        <v>46609715.660000004</v>
      </c>
      <c r="J29" s="29">
        <v>101539557.55000001</v>
      </c>
      <c r="K29" s="29">
        <v>147673238.23000002</v>
      </c>
      <c r="L29" s="29">
        <f t="shared" si="9"/>
        <v>33015536.470000014</v>
      </c>
      <c r="M29" s="29">
        <f t="shared" si="10"/>
        <v>48301642.920000017</v>
      </c>
      <c r="N29" s="29">
        <v>140493710.33000001</v>
      </c>
      <c r="O29" s="29">
        <v>206508917.81</v>
      </c>
      <c r="P29" s="29">
        <f t="shared" si="11"/>
        <v>38954152.780000001</v>
      </c>
      <c r="Q29" s="29">
        <f t="shared" si="12"/>
        <v>58835679.579999983</v>
      </c>
      <c r="R29" s="29">
        <v>173685161.56</v>
      </c>
      <c r="S29" s="29">
        <v>253674245.48000002</v>
      </c>
      <c r="T29" s="29">
        <f t="shared" si="13"/>
        <v>33191451.229999989</v>
      </c>
      <c r="U29" s="29">
        <f t="shared" si="14"/>
        <v>47165327.670000017</v>
      </c>
      <c r="V29" s="29">
        <v>206937619.52000001</v>
      </c>
      <c r="W29" s="29">
        <v>299831169.20999998</v>
      </c>
      <c r="X29" s="29">
        <f t="shared" si="15"/>
        <v>33252457.960000008</v>
      </c>
      <c r="Y29" s="29">
        <f t="shared" si="16"/>
        <v>46156923.729999959</v>
      </c>
      <c r="Z29" s="29">
        <f t="shared" si="17"/>
        <v>206937619.52000001</v>
      </c>
      <c r="AA29" s="29">
        <f t="shared" si="18"/>
        <v>299831169.20999998</v>
      </c>
      <c r="AB29" s="52">
        <f t="shared" si="19"/>
        <v>44.889638677331959</v>
      </c>
      <c r="AC29" s="52">
        <f t="shared" si="20"/>
        <v>44.83648908452728</v>
      </c>
      <c r="AD29" s="52">
        <f t="shared" si="21"/>
        <v>51.461147133029883</v>
      </c>
      <c r="AE29" s="32">
        <v>665219000</v>
      </c>
    </row>
    <row r="30" spans="1:31" ht="36" customHeight="1" x14ac:dyDescent="0.2">
      <c r="A30" s="33" t="s">
        <v>30</v>
      </c>
      <c r="B30" s="30">
        <v>8561798.5600000005</v>
      </c>
      <c r="C30" s="30">
        <v>10740000</v>
      </c>
      <c r="D30" s="30">
        <v>861935.06</v>
      </c>
      <c r="E30" s="30">
        <v>1231950.04</v>
      </c>
      <c r="F30" s="30">
        <v>1518739.08</v>
      </c>
      <c r="G30" s="30">
        <v>2124745.42</v>
      </c>
      <c r="H30" s="30">
        <f t="shared" si="7"/>
        <v>656804.02</v>
      </c>
      <c r="I30" s="30">
        <f t="shared" si="8"/>
        <v>892795.37999999989</v>
      </c>
      <c r="J30" s="30">
        <v>2152197.87</v>
      </c>
      <c r="K30" s="30">
        <v>2997540.8</v>
      </c>
      <c r="L30" s="30">
        <f t="shared" si="9"/>
        <v>633458.79</v>
      </c>
      <c r="M30" s="30">
        <f t="shared" si="10"/>
        <v>872795.37999999989</v>
      </c>
      <c r="N30" s="30">
        <v>2778853.9</v>
      </c>
      <c r="O30" s="30">
        <v>3842783.91</v>
      </c>
      <c r="P30" s="30">
        <f t="shared" si="11"/>
        <v>626656.0299999998</v>
      </c>
      <c r="Q30" s="30">
        <f t="shared" si="12"/>
        <v>845243.11000000034</v>
      </c>
      <c r="R30" s="30">
        <v>3492630.55</v>
      </c>
      <c r="S30" s="30">
        <v>4668075.99</v>
      </c>
      <c r="T30" s="30">
        <f t="shared" si="13"/>
        <v>713776.64999999991</v>
      </c>
      <c r="U30" s="30">
        <f t="shared" si="14"/>
        <v>825292.08000000007</v>
      </c>
      <c r="V30" s="30">
        <v>4135514.03</v>
      </c>
      <c r="W30" s="30">
        <v>5540276.3700000001</v>
      </c>
      <c r="X30" s="30">
        <f t="shared" si="15"/>
        <v>642883.48</v>
      </c>
      <c r="Y30" s="30">
        <f t="shared" si="16"/>
        <v>872200.37999999989</v>
      </c>
      <c r="Z30" s="30">
        <f t="shared" si="17"/>
        <v>4135514.03</v>
      </c>
      <c r="AA30" s="30">
        <f t="shared" si="18"/>
        <v>5540276.3700000001</v>
      </c>
      <c r="AB30" s="53">
        <f t="shared" si="19"/>
        <v>33.968264399770405</v>
      </c>
      <c r="AC30" s="53">
        <f t="shared" si="20"/>
        <v>48.301930967177526</v>
      </c>
      <c r="AD30" s="53">
        <f t="shared" si="21"/>
        <v>51.585441061452521</v>
      </c>
      <c r="AE30" s="34">
        <v>12241000</v>
      </c>
    </row>
    <row r="31" spans="1:31" ht="36" customHeight="1" x14ac:dyDescent="0.2">
      <c r="A31" s="33" t="s">
        <v>31</v>
      </c>
      <c r="B31" s="30">
        <v>452976613</v>
      </c>
      <c r="C31" s="30">
        <v>571896000</v>
      </c>
      <c r="D31" s="30">
        <v>35605473.780000001</v>
      </c>
      <c r="E31" s="30">
        <v>51529929.609999999</v>
      </c>
      <c r="F31" s="30">
        <v>67005282</v>
      </c>
      <c r="G31" s="30">
        <v>97246849.890000001</v>
      </c>
      <c r="H31" s="30">
        <f t="shared" si="7"/>
        <v>31399808.219999999</v>
      </c>
      <c r="I31" s="30">
        <f t="shared" si="8"/>
        <v>45716920.280000001</v>
      </c>
      <c r="J31" s="30">
        <v>99387359.680000007</v>
      </c>
      <c r="K31" s="30">
        <v>144675697.43000001</v>
      </c>
      <c r="L31" s="30">
        <f t="shared" si="9"/>
        <v>32382077.680000007</v>
      </c>
      <c r="M31" s="30">
        <f t="shared" si="10"/>
        <v>47428847.540000007</v>
      </c>
      <c r="N31" s="30">
        <v>137714856.43000001</v>
      </c>
      <c r="O31" s="30">
        <v>202666133.90000001</v>
      </c>
      <c r="P31" s="30">
        <f t="shared" si="11"/>
        <v>38327496.75</v>
      </c>
      <c r="Q31" s="30">
        <f t="shared" si="12"/>
        <v>57990436.469999999</v>
      </c>
      <c r="R31" s="30">
        <v>170192531.00999999</v>
      </c>
      <c r="S31" s="30">
        <v>249006169.49000001</v>
      </c>
      <c r="T31" s="30">
        <f t="shared" si="13"/>
        <v>32477674.579999983</v>
      </c>
      <c r="U31" s="30">
        <f t="shared" si="14"/>
        <v>46340035.590000004</v>
      </c>
      <c r="V31" s="30">
        <v>202802105.49000001</v>
      </c>
      <c r="W31" s="30">
        <v>294290892.83999997</v>
      </c>
      <c r="X31" s="30">
        <f t="shared" si="15"/>
        <v>32609574.480000019</v>
      </c>
      <c r="Y31" s="30">
        <f t="shared" si="16"/>
        <v>45284723.349999964</v>
      </c>
      <c r="Z31" s="30">
        <f t="shared" si="17"/>
        <v>202802105.49000001</v>
      </c>
      <c r="AA31" s="30">
        <f t="shared" si="18"/>
        <v>294290892.83999997</v>
      </c>
      <c r="AB31" s="53">
        <f t="shared" si="19"/>
        <v>45.112345914234695</v>
      </c>
      <c r="AC31" s="53">
        <f t="shared" si="20"/>
        <v>44.770988097347974</v>
      </c>
      <c r="AD31" s="53">
        <f t="shared" si="21"/>
        <v>51.458812938016699</v>
      </c>
      <c r="AE31" s="34">
        <v>652978000</v>
      </c>
    </row>
    <row r="32" spans="1:31" ht="36" customHeight="1" thickBot="1" x14ac:dyDescent="0.25">
      <c r="A32" s="35" t="s">
        <v>9</v>
      </c>
      <c r="B32" s="36">
        <v>3716968880.6799998</v>
      </c>
      <c r="C32" s="36">
        <v>4954019000</v>
      </c>
      <c r="D32" s="36">
        <v>314077278.30999994</v>
      </c>
      <c r="E32" s="36">
        <v>456232185.30000001</v>
      </c>
      <c r="F32" s="36">
        <v>560591517.92999995</v>
      </c>
      <c r="G32" s="36">
        <v>815900148.68000007</v>
      </c>
      <c r="H32" s="36">
        <f t="shared" si="7"/>
        <v>246514239.62</v>
      </c>
      <c r="I32" s="36">
        <f t="shared" si="8"/>
        <v>359667963.38000005</v>
      </c>
      <c r="J32" s="36">
        <v>817819365.61000013</v>
      </c>
      <c r="K32" s="36">
        <v>1215206260.8499999</v>
      </c>
      <c r="L32" s="36">
        <f t="shared" si="9"/>
        <v>257227847.68000019</v>
      </c>
      <c r="M32" s="36">
        <f t="shared" si="10"/>
        <v>399306112.16999984</v>
      </c>
      <c r="N32" s="36">
        <v>1088873283.73</v>
      </c>
      <c r="O32" s="36">
        <v>1610497873.47</v>
      </c>
      <c r="P32" s="36">
        <f t="shared" si="11"/>
        <v>271053918.11999989</v>
      </c>
      <c r="Q32" s="36">
        <f t="shared" si="12"/>
        <v>395291612.62000012</v>
      </c>
      <c r="R32" s="36">
        <v>1364561381.9200001</v>
      </c>
      <c r="S32" s="36">
        <v>2028221776.0900002</v>
      </c>
      <c r="T32" s="36">
        <f t="shared" si="13"/>
        <v>275688098.19000006</v>
      </c>
      <c r="U32" s="36">
        <f t="shared" si="14"/>
        <v>417723902.62000012</v>
      </c>
      <c r="V32" s="36">
        <v>1640762178.8099999</v>
      </c>
      <c r="W32" s="36">
        <f>+W24+W26+W29</f>
        <v>2416456547.6900001</v>
      </c>
      <c r="X32" s="36">
        <f t="shared" si="15"/>
        <v>276200796.88999987</v>
      </c>
      <c r="Y32" s="36">
        <f t="shared" si="16"/>
        <v>388234771.5999999</v>
      </c>
      <c r="Z32" s="36">
        <f t="shared" si="17"/>
        <v>1640762178.8099999</v>
      </c>
      <c r="AA32" s="36">
        <f t="shared" si="18"/>
        <v>2416456547.6900001</v>
      </c>
      <c r="AB32" s="54">
        <f t="shared" si="19"/>
        <v>47.276465711965038</v>
      </c>
      <c r="AC32" s="54">
        <f t="shared" si="20"/>
        <v>44.142478225694241</v>
      </c>
      <c r="AD32" s="54">
        <f t="shared" si="21"/>
        <v>48.777700442610332</v>
      </c>
      <c r="AE32" s="37">
        <v>5591562000</v>
      </c>
    </row>
    <row r="34" spans="27:27" ht="13.5" customHeight="1" x14ac:dyDescent="0.2">
      <c r="AA34" s="9"/>
    </row>
  </sheetData>
  <mergeCells count="20">
    <mergeCell ref="AB19:AB20"/>
    <mergeCell ref="AC19:AD19"/>
    <mergeCell ref="AE19:AE20"/>
    <mergeCell ref="N19:O19"/>
    <mergeCell ref="P19:Q19"/>
    <mergeCell ref="R19:S19"/>
    <mergeCell ref="T19:U19"/>
    <mergeCell ref="V19:W19"/>
    <mergeCell ref="A15:AE15"/>
    <mergeCell ref="A19:A20"/>
    <mergeCell ref="B19:B20"/>
    <mergeCell ref="C19:C20"/>
    <mergeCell ref="D19:E19"/>
    <mergeCell ref="F19:G19"/>
    <mergeCell ref="H19:I19"/>
    <mergeCell ref="J19:K19"/>
    <mergeCell ref="X19:Y19"/>
    <mergeCell ref="L19:M19"/>
    <mergeCell ref="B18:Q18"/>
    <mergeCell ref="Z19:AA19"/>
  </mergeCells>
  <printOptions horizontalCentered="1" verticalCentered="1"/>
  <pageMargins left="0" right="0" top="0" bottom="0" header="0.31496062992125984" footer="0.31496062992125984"/>
  <pageSetup paperSize="9" scale="45" fitToHeight="0" orientation="landscape" useFirstPageNumber="1" r:id="rId1"/>
  <headerFooter alignWithMargins="0">
    <oddFooter>&amp;Le-bütçe "" aşaması verilerinden üretilmiştir.  (12.05.2021 13:48:28)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6</vt:i4>
      </vt:variant>
    </vt:vector>
  </HeadingPairs>
  <TitlesOfParts>
    <vt:vector size="7" baseType="lpstr">
      <vt:lpstr>Sayfa1</vt:lpstr>
      <vt:lpstr>BaslaSatir</vt:lpstr>
      <vt:lpstr>ButceYil</vt:lpstr>
      <vt:lpstr>FormatSatir</vt:lpstr>
      <vt:lpstr>KurAd</vt:lpstr>
      <vt:lpstr>KurKod</vt:lpstr>
      <vt:lpstr>ToplamFormatSatir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Şükriye Aslan</cp:lastModifiedBy>
  <cp:lastPrinted>2026-07-14T09:12:05Z</cp:lastPrinted>
  <dcterms:created xsi:type="dcterms:W3CDTF">2021-05-12T10:51:16Z</dcterms:created>
  <dcterms:modified xsi:type="dcterms:W3CDTF">2026-07-24T06:48:52Z</dcterms:modified>
</cp:coreProperties>
</file>